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44"/>
  </bookViews>
  <sheets>
    <sheet name="2025.4.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<sst xmlns="http://schemas.openxmlformats.org/spreadsheetml/2006/main" count="47" uniqueCount="30">
  <si>
    <t>附件2</t>
  </si>
  <si>
    <t>清远市新建商品住房销售价格备案表</t>
  </si>
  <si>
    <t>房地产开发企业名称或中介服务机构名称：清远市凯盛房地产有限公司</t>
  </si>
  <si>
    <t>项目(楼盘)名称：清远凯盛花园小区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</si>
  <si>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</si>
  <si>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</si>
  <si>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</si>
  <si>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</si>
  <si>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</si>
  <si>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</si>
  <si>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</si>
  <si>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</si>
  <si>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</si>
  <si>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</si>
  <si>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</si>
  <si>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</si>
  <si>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</si>
  <si>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</si>
  <si>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</si>
  <si>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三室一厅</t>
  </si>
  <si>
    <t>未售</t>
  </si>
  <si>
    <t>四室一厅</t>
  </si>
  <si>
    <t>本楼栋总面积/均价</t>
  </si>
  <si>
    <t>本栋销售住宅共10套，销售住宅总建筑面积：1197.98㎡，套内面积：1008.08㎡，分摊面积：189.9㎡，销售均价：5333.65元/㎡ （建筑面积）、6338.40/㎡（套内建筑面积）。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</si>
  <si>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2.上述“价格”指毛坯房价格（不含室内装修）。
3.建筑面积=套内建筑面积+分摊的共有建筑面积。</t>
  </si>
  <si>
    <t>备案机关：</t>
  </si>
  <si>
    <t>企业物价员：</t>
  </si>
  <si>
    <t>价格举报投诉电话：12358</t>
  </si>
  <si>
    <t>企业投诉电话：</t>
  </si>
  <si>
    <t>本表一式两份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</si>
</sst>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2"/>
      <name val="宋体"/>
      <charset val="134"/>
    </font>
    <font>
      <sz val="16"/>
      <name val="黑体"/>
      <family val="3"/>
      <charset val="134"/>
    </font>
    <font>
      <sz val="20"/>
      <name val="方正小标宋简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1"/>
      <name val="Times New Roman"/>
      <family val="1"/>
      <charset val="0"/>
    </font>
    <font>
      <sz val="11"/>
      <name val="宋体"/>
      <charset val="134"/>
    </font>
    <font>
      <sz val="12"/>
      <name val="Times New Roman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>
      <alignment vertical="center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8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8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4"/>
  <sheetViews>
    <sheetView tabSelected="1" zoomScaleSheetLayoutView="60" workbookViewId="0">
      <selection activeCell="M14" sqref="M14"/>
    </sheetView>
  </sheetViews>
  <sheetFormatPr defaultColWidth="9" defaultRowHeight="15.6"/>
  <cols>
    <col min="1" max="1" width="3.875" customWidth="1"/>
    <col min="2" max="3" width="7.875" customWidth="1"/>
    <col min="4" max="4" width="6.375" customWidth="1"/>
    <col min="5" max="5" width="9.125" customWidth="1"/>
    <col min="6" max="6" width="6.125" customWidth="1"/>
    <col min="7" max="7" width="12.1" customWidth="1"/>
    <col min="8" max="8" width="9.5"/>
    <col min="9" max="9" width="9.625" customWidth="1"/>
    <col min="10" max="10" width="10.625" customWidth="1"/>
    <col min="11" max="12" width="11.125" customWidth="1"/>
    <col min="13" max="13" width="8.3" customWidth="1"/>
    <col min="14" max="14" width="8.75" customWidth="1"/>
    <col min="15" max="15" width="7.625" customWidth="1"/>
    <col min="16" max="16" width="12.8"/>
    <col min="17" max="17" width="9.375"/>
    <col min="19" max="19" width="10.375"/>
  </cols>
  <sheetData>
    <row r="1" ht="13" customHeight="1" spans="1:2">
      <c r="A1" s="2" t="s">
        <v>0</v>
      </c>
      <c r="B1" s="2"/>
    </row>
    <row r="2" ht="23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22" customHeight="1" spans="1:15">
      <c r="A3" s="4" t="s">
        <v>2</v>
      </c>
      <c r="B3" s="4"/>
      <c r="C3" s="4"/>
      <c r="D3" s="4"/>
      <c r="E3" s="4"/>
      <c r="F3" s="4"/>
      <c r="G3" s="4"/>
      <c r="H3" s="4"/>
      <c r="I3" s="4" t="s">
        <v>3</v>
      </c>
      <c r="J3" s="4"/>
      <c r="K3" s="4"/>
      <c r="N3" s="21"/>
      <c r="O3" s="21"/>
    </row>
    <row r="4" ht="30" customHeight="1" spans="1:15">
      <c r="A4" s="5" t="s">
        <v>4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22" t="s">
        <v>12</v>
      </c>
      <c r="J4" s="6" t="s">
        <v>13</v>
      </c>
      <c r="K4" s="6" t="s">
        <v>14</v>
      </c>
      <c r="L4" s="22" t="s">
        <v>15</v>
      </c>
      <c r="M4" s="22" t="s">
        <v>16</v>
      </c>
      <c r="N4" s="6" t="s">
        <v>17</v>
      </c>
      <c r="O4" s="5" t="s">
        <v>18</v>
      </c>
    </row>
    <row r="5" spans="1:15">
      <c r="A5" s="5"/>
      <c r="B5" s="6"/>
      <c r="C5" s="6"/>
      <c r="D5" s="6"/>
      <c r="E5" s="6"/>
      <c r="F5" s="6"/>
      <c r="G5" s="6"/>
      <c r="H5" s="6"/>
      <c r="I5" s="23"/>
      <c r="J5" s="6"/>
      <c r="K5" s="6"/>
      <c r="L5" s="23"/>
      <c r="M5" s="23"/>
      <c r="N5" s="6"/>
      <c r="O5" s="5"/>
    </row>
    <row r="6" s="1" customFormat="1" ht="24.95" customHeight="1" spans="1:15">
      <c r="A6" s="7">
        <v>1</v>
      </c>
      <c r="B6" s="7">
        <v>22</v>
      </c>
      <c r="C6" s="7">
        <v>201</v>
      </c>
      <c r="D6" s="7">
        <v>2</v>
      </c>
      <c r="E6" s="8" t="s">
        <v>19</v>
      </c>
      <c r="F6" s="7">
        <v>3</v>
      </c>
      <c r="G6" s="9">
        <v>114.14</v>
      </c>
      <c r="H6" s="10">
        <v>18.09</v>
      </c>
      <c r="I6" s="24">
        <v>96.05</v>
      </c>
      <c r="J6" s="9">
        <f t="shared" ref="J6:J16" si="0">L6/G6</f>
        <v>5148.4986</v>
      </c>
      <c r="K6" s="9">
        <f t="shared" ref="K6:K16" si="1">L6/I6</f>
        <v>6118.16377099427</v>
      </c>
      <c r="L6" s="9">
        <f>(5253.57*G6)-5253.57*G6*2%</f>
        <v>587649.630204</v>
      </c>
      <c r="M6" s="9"/>
      <c r="N6" s="25" t="s">
        <v>20</v>
      </c>
      <c r="O6" s="26"/>
    </row>
    <row r="7" s="1" customFormat="1" ht="24.95" customHeight="1" spans="1:15">
      <c r="A7" s="7">
        <v>2</v>
      </c>
      <c r="B7" s="7">
        <v>22</v>
      </c>
      <c r="C7" s="7">
        <v>202</v>
      </c>
      <c r="D7" s="7">
        <v>2</v>
      </c>
      <c r="E7" s="8" t="s">
        <v>19</v>
      </c>
      <c r="F7" s="7">
        <v>3</v>
      </c>
      <c r="G7" s="9">
        <v>111.39</v>
      </c>
      <c r="H7" s="10">
        <v>17.66</v>
      </c>
      <c r="I7" s="24">
        <v>93.73</v>
      </c>
      <c r="J7" s="9">
        <f t="shared" si="0"/>
        <v>5108.5832</v>
      </c>
      <c r="K7" s="9">
        <f t="shared" si="1"/>
        <v>6071.10938491411</v>
      </c>
      <c r="L7" s="9">
        <f>(5212.84*G7)-5212.84*G7*2%</f>
        <v>569045.082648</v>
      </c>
      <c r="M7" s="9"/>
      <c r="N7" s="25" t="s">
        <v>20</v>
      </c>
      <c r="O7" s="26"/>
    </row>
    <row r="8" s="1" customFormat="1" ht="24.95" customHeight="1" spans="1:15">
      <c r="A8" s="7">
        <v>3</v>
      </c>
      <c r="B8" s="7">
        <v>22</v>
      </c>
      <c r="C8" s="7">
        <v>301</v>
      </c>
      <c r="D8" s="7">
        <v>3</v>
      </c>
      <c r="E8" s="8" t="s">
        <v>19</v>
      </c>
      <c r="F8" s="7">
        <v>3</v>
      </c>
      <c r="G8" s="9">
        <v>114.14</v>
      </c>
      <c r="H8" s="10">
        <v>18.09</v>
      </c>
      <c r="I8" s="24">
        <v>96.05</v>
      </c>
      <c r="J8" s="9">
        <f t="shared" si="0"/>
        <v>5188.4042</v>
      </c>
      <c r="K8" s="9">
        <f t="shared" si="1"/>
        <v>6165.58516801666</v>
      </c>
      <c r="L8" s="9">
        <f>(5294.29*G8)-5294.29*G8*2%</f>
        <v>592204.455388</v>
      </c>
      <c r="M8" s="9"/>
      <c r="N8" s="25" t="s">
        <v>20</v>
      </c>
      <c r="O8" s="26"/>
    </row>
    <row r="9" s="1" customFormat="1" ht="24.95" customHeight="1" spans="1:15">
      <c r="A9" s="7">
        <v>4</v>
      </c>
      <c r="B9" s="7">
        <v>22</v>
      </c>
      <c r="C9" s="7">
        <v>302</v>
      </c>
      <c r="D9" s="7">
        <v>3</v>
      </c>
      <c r="E9" s="8" t="s">
        <v>19</v>
      </c>
      <c r="F9" s="7">
        <v>3</v>
      </c>
      <c r="G9" s="9">
        <v>111.39</v>
      </c>
      <c r="H9" s="10">
        <v>17.66</v>
      </c>
      <c r="I9" s="24">
        <v>93.73</v>
      </c>
      <c r="J9" s="9">
        <f t="shared" si="0"/>
        <v>5148.4986</v>
      </c>
      <c r="K9" s="9">
        <f t="shared" si="1"/>
        <v>6118.5453862584</v>
      </c>
      <c r="L9" s="9">
        <f>(5253.57*G9)-5253.57*G9*2%</f>
        <v>573491.259054</v>
      </c>
      <c r="M9" s="9"/>
      <c r="N9" s="25" t="s">
        <v>20</v>
      </c>
      <c r="O9" s="26"/>
    </row>
    <row r="10" s="1" customFormat="1" ht="24.95" customHeight="1" spans="1:15">
      <c r="A10" s="7">
        <v>5</v>
      </c>
      <c r="B10" s="7">
        <v>22</v>
      </c>
      <c r="C10" s="7">
        <v>401</v>
      </c>
      <c r="D10" s="7">
        <v>4</v>
      </c>
      <c r="E10" s="8" t="s">
        <v>19</v>
      </c>
      <c r="F10" s="7">
        <v>3</v>
      </c>
      <c r="G10" s="9">
        <v>114.14</v>
      </c>
      <c r="H10" s="10">
        <v>18.09</v>
      </c>
      <c r="I10" s="24">
        <v>96.05</v>
      </c>
      <c r="J10" s="9">
        <f t="shared" si="0"/>
        <v>5228.3196</v>
      </c>
      <c r="K10" s="9">
        <f t="shared" si="1"/>
        <v>6213.01821076523</v>
      </c>
      <c r="L10" s="9">
        <f>(5335.02*G10)-5335.02*G10*2%</f>
        <v>596760.399144</v>
      </c>
      <c r="M10" s="9"/>
      <c r="N10" s="25" t="s">
        <v>20</v>
      </c>
      <c r="O10" s="26"/>
    </row>
    <row r="11" s="1" customFormat="1" ht="24.95" customHeight="1" spans="1:15">
      <c r="A11" s="7">
        <v>6</v>
      </c>
      <c r="B11" s="7">
        <v>22</v>
      </c>
      <c r="C11" s="7">
        <v>402</v>
      </c>
      <c r="D11" s="7">
        <v>4</v>
      </c>
      <c r="E11" s="8" t="s">
        <v>19</v>
      </c>
      <c r="F11" s="7">
        <v>3</v>
      </c>
      <c r="G11" s="9">
        <v>111.39</v>
      </c>
      <c r="H11" s="10">
        <v>17.66</v>
      </c>
      <c r="I11" s="24">
        <v>93.73</v>
      </c>
      <c r="J11" s="9">
        <f t="shared" si="0"/>
        <v>5188.4042</v>
      </c>
      <c r="K11" s="9">
        <f t="shared" si="1"/>
        <v>6165.96974115011</v>
      </c>
      <c r="L11" s="9">
        <f>(5294.29*G11)-5294.29*G11*2%</f>
        <v>577936.343838</v>
      </c>
      <c r="M11" s="9"/>
      <c r="N11" s="25" t="s">
        <v>20</v>
      </c>
      <c r="O11" s="26"/>
    </row>
    <row r="12" s="1" customFormat="1" ht="24.95" customHeight="1" spans="1:15">
      <c r="A12" s="7">
        <v>7</v>
      </c>
      <c r="B12" s="7">
        <v>22</v>
      </c>
      <c r="C12" s="7">
        <v>501</v>
      </c>
      <c r="D12" s="7">
        <v>5</v>
      </c>
      <c r="E12" s="8" t="s">
        <v>19</v>
      </c>
      <c r="F12" s="7">
        <v>3</v>
      </c>
      <c r="G12" s="9">
        <v>114.14</v>
      </c>
      <c r="H12" s="10">
        <v>18.09</v>
      </c>
      <c r="I12" s="24">
        <v>96.05</v>
      </c>
      <c r="J12" s="9">
        <f t="shared" si="0"/>
        <v>5308.1406</v>
      </c>
      <c r="K12" s="9">
        <f t="shared" si="1"/>
        <v>6307.87265053618</v>
      </c>
      <c r="L12" s="9">
        <f>(5416.47*G12)-5416.47*G12*2%</f>
        <v>605871.168084</v>
      </c>
      <c r="M12" s="9"/>
      <c r="N12" s="25" t="s">
        <v>20</v>
      </c>
      <c r="O12" s="26"/>
    </row>
    <row r="13" s="1" customFormat="1" ht="24.95" customHeight="1" spans="1:15">
      <c r="A13" s="7">
        <v>8</v>
      </c>
      <c r="B13" s="7">
        <v>22</v>
      </c>
      <c r="C13" s="7">
        <v>502</v>
      </c>
      <c r="D13" s="7">
        <v>5</v>
      </c>
      <c r="E13" s="8" t="s">
        <v>19</v>
      </c>
      <c r="F13" s="7">
        <v>3</v>
      </c>
      <c r="G13" s="9">
        <v>111.39</v>
      </c>
      <c r="H13" s="10">
        <v>17.66</v>
      </c>
      <c r="I13" s="24">
        <v>93.73</v>
      </c>
      <c r="J13" s="9">
        <f t="shared" si="0"/>
        <v>5268.235</v>
      </c>
      <c r="K13" s="9">
        <f t="shared" si="1"/>
        <v>6260.84174383869</v>
      </c>
      <c r="L13" s="9">
        <f>(5375.75*G13)-5375.75*G13*2%</f>
        <v>586828.69665</v>
      </c>
      <c r="M13" s="9"/>
      <c r="N13" s="25" t="s">
        <v>20</v>
      </c>
      <c r="O13" s="26"/>
    </row>
    <row r="14" s="1" customFormat="1" ht="24.95" customHeight="1" spans="1:15">
      <c r="A14" s="7">
        <v>9</v>
      </c>
      <c r="B14" s="7">
        <v>22</v>
      </c>
      <c r="C14" s="7">
        <v>601</v>
      </c>
      <c r="D14" s="7">
        <v>6</v>
      </c>
      <c r="E14" s="8" t="s">
        <v>21</v>
      </c>
      <c r="F14" s="7">
        <v>3</v>
      </c>
      <c r="G14" s="9">
        <v>148.23</v>
      </c>
      <c r="H14" s="10">
        <v>23.5</v>
      </c>
      <c r="I14" s="24">
        <v>124.73</v>
      </c>
      <c r="J14" s="9">
        <f t="shared" si="0"/>
        <v>5764.676</v>
      </c>
      <c r="K14" s="9">
        <f t="shared" si="1"/>
        <v>6850.78107496192</v>
      </c>
      <c r="L14" s="9">
        <f>(6068.08*G14)-6068.08*G14*5%</f>
        <v>854497.92348</v>
      </c>
      <c r="M14" s="9"/>
      <c r="N14" s="25" t="s">
        <v>20</v>
      </c>
      <c r="O14" s="26"/>
    </row>
    <row r="15" s="1" customFormat="1" ht="24.95" customHeight="1" spans="1:15">
      <c r="A15" s="7">
        <v>10</v>
      </c>
      <c r="B15" s="7">
        <v>22</v>
      </c>
      <c r="C15" s="7">
        <v>602</v>
      </c>
      <c r="D15" s="7">
        <v>6</v>
      </c>
      <c r="E15" s="8" t="s">
        <v>21</v>
      </c>
      <c r="F15" s="7">
        <v>3</v>
      </c>
      <c r="G15" s="9">
        <v>147.63</v>
      </c>
      <c r="H15" s="10">
        <v>23.4</v>
      </c>
      <c r="I15" s="24">
        <v>124.23</v>
      </c>
      <c r="J15" s="9">
        <f t="shared" si="0"/>
        <v>5725.9825</v>
      </c>
      <c r="K15" s="9">
        <f t="shared" si="1"/>
        <v>6804.53027831442</v>
      </c>
      <c r="L15" s="9">
        <f>(6027.35*G15)-6027.35*G15*5%</f>
        <v>845326.796475</v>
      </c>
      <c r="M15" s="9"/>
      <c r="N15" s="25" t="s">
        <v>20</v>
      </c>
      <c r="O15" s="26"/>
    </row>
    <row r="16" s="1" customFormat="1" ht="24.95" customHeight="1" spans="1:15">
      <c r="A16" s="11" t="s">
        <v>22</v>
      </c>
      <c r="B16" s="11"/>
      <c r="C16" s="11"/>
      <c r="D16" s="11"/>
      <c r="E16" s="11"/>
      <c r="F16" s="12"/>
      <c r="G16" s="13">
        <f>H16+I16</f>
        <v>1197.98</v>
      </c>
      <c r="H16" s="14">
        <f t="shared" ref="H16:L16" si="2">SUM(H6:H15)</f>
        <v>189.9</v>
      </c>
      <c r="I16" s="14">
        <f t="shared" si="2"/>
        <v>1008.08</v>
      </c>
      <c r="J16" s="13">
        <f t="shared" si="0"/>
        <v>5333.65478135278</v>
      </c>
      <c r="K16" s="13">
        <f t="shared" si="1"/>
        <v>6338.39750313963</v>
      </c>
      <c r="L16" s="13">
        <f t="shared" si="2"/>
        <v>6389611.754965</v>
      </c>
      <c r="M16" s="13"/>
      <c r="N16" s="27"/>
      <c r="O16" s="27"/>
    </row>
    <row r="17" s="1" customFormat="1" ht="44" customHeight="1" spans="1:15">
      <c r="A17" s="15" t="s">
        <v>23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28"/>
    </row>
    <row r="18" s="1" customFormat="1" ht="62" customHeight="1" spans="1:15">
      <c r="A18" s="17" t="s">
        <v>24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</row>
    <row r="19" s="1" customFormat="1" ht="19" customHeight="1" spans="1:15">
      <c r="A19" s="19" t="s">
        <v>25</v>
      </c>
      <c r="B19" s="19"/>
      <c r="C19" s="19"/>
      <c r="D19" s="19"/>
      <c r="E19" s="19"/>
      <c r="F19" s="19"/>
      <c r="G19" s="19"/>
      <c r="H19" s="19"/>
      <c r="I19" s="19"/>
      <c r="J19" s="19"/>
      <c r="K19" s="19" t="s">
        <v>26</v>
      </c>
      <c r="L19" s="19"/>
      <c r="M19" s="19"/>
      <c r="N19" s="20"/>
      <c r="O19" s="20"/>
    </row>
    <row r="20" s="1" customFormat="1" ht="19" customHeight="1" spans="1:15">
      <c r="A20" s="19" t="s">
        <v>27</v>
      </c>
      <c r="B20" s="19"/>
      <c r="C20" s="19"/>
      <c r="D20" s="19"/>
      <c r="E20" s="19"/>
      <c r="F20" s="20"/>
      <c r="G20" s="20"/>
      <c r="H20" s="20"/>
      <c r="I20" s="20"/>
      <c r="J20" s="20"/>
      <c r="K20" s="19" t="s">
        <v>28</v>
      </c>
      <c r="L20" s="19"/>
      <c r="M20" s="19"/>
      <c r="N20" s="20"/>
      <c r="O20" s="20"/>
    </row>
    <row r="21" s="1" customFormat="1" ht="18" customHeight="1" spans="1:5">
      <c r="A21" s="19" t="s">
        <v>29</v>
      </c>
      <c r="B21" s="19"/>
      <c r="C21" s="19"/>
      <c r="D21" s="19"/>
      <c r="E21" s="19"/>
    </row>
    <row r="22" s="1" customFormat="1" ht="24.95" customHeight="1"/>
    <row r="23" s="1" customFormat="1" ht="24.95" customHeight="1"/>
    <row r="24" s="1" customFormat="1" ht="24.95" customHeight="1"/>
    <row r="25" s="1" customFormat="1" ht="24.95" customHeight="1"/>
    <row r="26" s="1" customFormat="1" ht="24.95" customHeight="1"/>
    <row r="27" s="1" customFormat="1" ht="24.95" customHeight="1"/>
    <row r="28" s="1" customFormat="1" ht="24.95" customHeight="1"/>
    <row r="29" s="1" customFormat="1" ht="24.95" customHeight="1"/>
    <row r="30" s="1" customFormat="1" ht="31" customHeight="1"/>
    <row r="31" ht="42" customHeight="1"/>
    <row r="32" ht="52" customHeight="1"/>
    <row r="33" ht="27" customHeight="1"/>
    <row r="34" ht="26" customHeight="1"/>
  </sheetData>
  <mergeCells count="26">
    <mergeCell ref="A1:B1"/>
    <mergeCell ref="A2:O2"/>
    <mergeCell ref="A3:G3"/>
    <mergeCell ref="A16:F16"/>
    <mergeCell ref="A17:O17"/>
    <mergeCell ref="A18:O18"/>
    <mergeCell ref="A19:E19"/>
    <mergeCell ref="K19:L19"/>
    <mergeCell ref="A20:E20"/>
    <mergeCell ref="K20:L20"/>
    <mergeCell ref="A21:E21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47" right="0.31" top="0.156944444444444" bottom="0.0388888888888889" header="0.2" footer="0.2"/>
  <pageSetup paperSize="9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2025.4.24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Trista</cp:lastModifiedBy>
  <dcterms:created xsi:type="dcterms:W3CDTF">2025-04-23T08:39:20Z</dcterms:created>
  <dcterms:modified xsi:type="dcterms:W3CDTF">2025-04-23T08:40:54Z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418242CD7F94499D9EE16845C90961E3_11</vt:lpwstr>
  </property>
  <property fmtid="{D5CDD505-2E9C-101B-9397-08002B2CF9AE}" pid="3" name="KSOProductBuildVer">
    <vt:lpwstr>2052-12.1.0.20784</vt:lpwstr>
  </property>
</Properties>
</file>