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4"/>
  </bookViews>
  <sheets>
    <sheet name="2025.4.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<sst xmlns="http://schemas.openxmlformats.org/spreadsheetml/2006/main" count="58" uniqueCount="31">
  <si>
    <t>附件2</t>
  </si>
  <si>
    <t>清远市新建商品住房销售价格备案表</t>
  </si>
  <si>
    <t>房地产开发企业名称或中介服务机构名称：清远市凯盛房地产有限公司</t>
  </si>
  <si>
    <t>项目(楼盘)名称：清远凯盛花园小区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</si>
  <si>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</si>
  <si>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</si>
  <si>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</si>
  <si>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</si>
  <si>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</si>
  <si>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</si>
  <si>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</si>
  <si>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</si>
  <si>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</si>
  <si>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</si>
  <si>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</si>
  <si>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</si>
  <si>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</si>
  <si>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</si>
  <si>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</si>
  <si>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201</t>
  </si>
  <si>
    <t>三室两厅</t>
  </si>
  <si>
    <t>未售</t>
  </si>
  <si>
    <t>四室一厅</t>
  </si>
  <si>
    <t>本楼栋总面积/均价</t>
  </si>
  <si>
    <t>本栋销售住宅共 15 套，销售住宅总建筑面积： 1769.87 ㎡，套内面积：1488.48 ㎡，分摊面积：281.39 ㎡，销售均价：5468.34元/㎡（建筑面积）、6502.10元/㎡（套内建筑面积）。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</si>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</sst>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sz val="16"/>
      <name val="黑体"/>
      <family val="3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Times New Roman"/>
      <family val="1"/>
      <charset val="0"/>
    </font>
    <font>
      <sz val="11"/>
      <name val="宋体"/>
      <charset val="134"/>
    </font>
    <font>
      <sz val="12"/>
      <name val="Times New Roman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8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zoomScaleSheetLayoutView="60" topLeftCell="A10" workbookViewId="0">
      <selection activeCell="M16" sqref="M16"/>
    </sheetView>
  </sheetViews>
  <sheetFormatPr defaultColWidth="9" defaultRowHeight="15.6"/>
  <cols>
    <col min="1" max="1" width="3.875" customWidth="1"/>
    <col min="2" max="2" width="7.875" customWidth="1"/>
    <col min="3" max="3" width="6.5" customWidth="1"/>
    <col min="4" max="4" width="6.375" customWidth="1"/>
    <col min="5" max="5" width="9.125" customWidth="1"/>
    <col min="6" max="6" width="6.125" customWidth="1"/>
    <col min="7" max="7" width="12.9" customWidth="1"/>
    <col min="9" max="9" width="9.625" customWidth="1"/>
    <col min="10" max="10" width="10.625" customWidth="1"/>
    <col min="11" max="12" width="11.125" customWidth="1"/>
    <col min="13" max="13" width="9.4" customWidth="1"/>
    <col min="14" max="14" width="8.5" customWidth="1"/>
    <col min="15" max="15" width="7.625" customWidth="1"/>
    <col min="17" max="17" width="12.8"/>
    <col min="18" max="18" width="12.625"/>
  </cols>
  <sheetData>
    <row r="1" ht="15" customHeight="1" spans="1:2">
      <c r="A1" s="2" t="s">
        <v>0</v>
      </c>
      <c r="B1" s="2"/>
    </row>
    <row r="2" ht="1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4" customHeight="1" spans="1:15">
      <c r="A3" s="4" t="s">
        <v>2</v>
      </c>
      <c r="B3" s="4"/>
      <c r="C3" s="4"/>
      <c r="D3" s="4"/>
      <c r="E3" s="4"/>
      <c r="F3" s="4"/>
      <c r="G3" s="4"/>
      <c r="H3" s="5"/>
      <c r="I3" s="5" t="s">
        <v>3</v>
      </c>
      <c r="J3" s="5"/>
      <c r="K3" s="5"/>
      <c r="L3" s="5"/>
      <c r="M3" s="5"/>
      <c r="N3" s="22"/>
      <c r="O3" s="22"/>
    </row>
    <row r="4" ht="30" customHeight="1" spans="1:15">
      <c r="A4" s="6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23" t="s">
        <v>12</v>
      </c>
      <c r="J4" s="7" t="s">
        <v>13</v>
      </c>
      <c r="K4" s="7" t="s">
        <v>14</v>
      </c>
      <c r="L4" s="23" t="s">
        <v>15</v>
      </c>
      <c r="M4" s="23" t="s">
        <v>16</v>
      </c>
      <c r="N4" s="7" t="s">
        <v>17</v>
      </c>
      <c r="O4" s="6" t="s">
        <v>18</v>
      </c>
    </row>
    <row r="5" ht="9" customHeight="1" spans="1:15">
      <c r="A5" s="6"/>
      <c r="B5" s="7"/>
      <c r="C5" s="7"/>
      <c r="D5" s="7"/>
      <c r="E5" s="7"/>
      <c r="F5" s="7"/>
      <c r="G5" s="7"/>
      <c r="H5" s="7"/>
      <c r="I5" s="24"/>
      <c r="J5" s="7"/>
      <c r="K5" s="7"/>
      <c r="L5" s="24"/>
      <c r="M5" s="24"/>
      <c r="N5" s="7"/>
      <c r="O5" s="6"/>
    </row>
    <row r="6" s="1" customFormat="1" ht="17" customHeight="1" spans="1:15">
      <c r="A6" s="8">
        <v>1</v>
      </c>
      <c r="B6" s="8">
        <v>19</v>
      </c>
      <c r="C6" s="9" t="s">
        <v>19</v>
      </c>
      <c r="D6" s="8">
        <v>2</v>
      </c>
      <c r="E6" s="10" t="s">
        <v>20</v>
      </c>
      <c r="F6" s="8">
        <v>3</v>
      </c>
      <c r="G6" s="11">
        <v>121.97</v>
      </c>
      <c r="H6" s="12">
        <v>19.39</v>
      </c>
      <c r="I6" s="25">
        <v>102.58</v>
      </c>
      <c r="J6" s="11">
        <f t="shared" ref="J6:J21" si="0">L6/G6</f>
        <v>5335.0195</v>
      </c>
      <c r="K6" s="11">
        <f t="shared" ref="K6:K21" si="1">L6/I6</f>
        <v>6343.46196544161</v>
      </c>
      <c r="L6" s="11">
        <f>(5615.81*G6)-5615.81*G6*5%</f>
        <v>650712.328415</v>
      </c>
      <c r="M6" s="11"/>
      <c r="N6" s="26" t="s">
        <v>21</v>
      </c>
      <c r="O6" s="27"/>
    </row>
    <row r="7" s="1" customFormat="1" ht="17" customHeight="1" spans="1:15">
      <c r="A7" s="8">
        <v>2</v>
      </c>
      <c r="B7" s="8">
        <v>19</v>
      </c>
      <c r="C7" s="8">
        <v>202</v>
      </c>
      <c r="D7" s="8">
        <v>2</v>
      </c>
      <c r="E7" s="10" t="s">
        <v>20</v>
      </c>
      <c r="F7" s="8">
        <v>3</v>
      </c>
      <c r="G7" s="11">
        <v>102.21</v>
      </c>
      <c r="H7" s="12">
        <v>16.25</v>
      </c>
      <c r="I7" s="25">
        <v>85.96</v>
      </c>
      <c r="J7" s="11">
        <f t="shared" si="0"/>
        <v>5273.9345</v>
      </c>
      <c r="K7" s="11">
        <f t="shared" si="1"/>
        <v>6270.92653844812</v>
      </c>
      <c r="L7" s="11">
        <f>(5551.51*G7)-5551.51*G7*5%</f>
        <v>539048.845245</v>
      </c>
      <c r="M7" s="11"/>
      <c r="N7" s="26" t="s">
        <v>21</v>
      </c>
      <c r="O7" s="27"/>
    </row>
    <row r="8" s="1" customFormat="1" ht="17" customHeight="1" spans="1:15">
      <c r="A8" s="8">
        <v>3</v>
      </c>
      <c r="B8" s="8">
        <v>19</v>
      </c>
      <c r="C8" s="8">
        <v>203</v>
      </c>
      <c r="D8" s="8">
        <v>2</v>
      </c>
      <c r="E8" s="10" t="s">
        <v>20</v>
      </c>
      <c r="F8" s="8">
        <v>3</v>
      </c>
      <c r="G8" s="11">
        <v>110.55</v>
      </c>
      <c r="H8" s="12">
        <v>17.58</v>
      </c>
      <c r="I8" s="25">
        <v>92.97</v>
      </c>
      <c r="J8" s="11">
        <f t="shared" si="0"/>
        <v>5273.9345</v>
      </c>
      <c r="K8" s="11">
        <f t="shared" si="1"/>
        <v>6271.19994595031</v>
      </c>
      <c r="L8" s="11">
        <f>(5551.51*G8)-5551.51*G8*5%</f>
        <v>583033.458975</v>
      </c>
      <c r="M8" s="11"/>
      <c r="N8" s="26" t="s">
        <v>21</v>
      </c>
      <c r="O8" s="27"/>
    </row>
    <row r="9" s="1" customFormat="1" ht="17" customHeight="1" spans="1:15">
      <c r="A9" s="8">
        <v>4</v>
      </c>
      <c r="B9" s="8">
        <v>19</v>
      </c>
      <c r="C9" s="8">
        <v>301</v>
      </c>
      <c r="D9" s="8">
        <v>3</v>
      </c>
      <c r="E9" s="10" t="s">
        <v>20</v>
      </c>
      <c r="F9" s="8">
        <v>3</v>
      </c>
      <c r="G9" s="11">
        <v>121.97</v>
      </c>
      <c r="H9" s="12">
        <v>19.39</v>
      </c>
      <c r="I9" s="25">
        <v>102.58</v>
      </c>
      <c r="J9" s="11">
        <f t="shared" si="0"/>
        <v>5375.74125</v>
      </c>
      <c r="K9" s="11">
        <f t="shared" si="1"/>
        <v>6391.88107099337</v>
      </c>
      <c r="L9" s="11">
        <f>(5658.675*G9)-5658.675*G9*5%</f>
        <v>655679.1602625</v>
      </c>
      <c r="M9" s="11"/>
      <c r="N9" s="26" t="s">
        <v>21</v>
      </c>
      <c r="O9" s="27"/>
    </row>
    <row r="10" s="1" customFormat="1" ht="17" customHeight="1" spans="1:15">
      <c r="A10" s="8">
        <v>5</v>
      </c>
      <c r="B10" s="8">
        <v>19</v>
      </c>
      <c r="C10" s="8">
        <v>302</v>
      </c>
      <c r="D10" s="8">
        <v>3</v>
      </c>
      <c r="E10" s="10" t="s">
        <v>20</v>
      </c>
      <c r="F10" s="8">
        <v>3</v>
      </c>
      <c r="G10" s="11">
        <v>102.21</v>
      </c>
      <c r="H10" s="12">
        <v>16.25</v>
      </c>
      <c r="I10" s="25">
        <v>85.96</v>
      </c>
      <c r="J10" s="11">
        <f t="shared" si="0"/>
        <v>5314.6515</v>
      </c>
      <c r="K10" s="11">
        <f t="shared" si="1"/>
        <v>6319.34073772685</v>
      </c>
      <c r="L10" s="11">
        <f>(5594.37*G10)-5594.37*G10*5%</f>
        <v>543210.529815</v>
      </c>
      <c r="M10" s="11"/>
      <c r="N10" s="26" t="s">
        <v>21</v>
      </c>
      <c r="O10" s="27"/>
    </row>
    <row r="11" s="1" customFormat="1" ht="17" customHeight="1" spans="1:15">
      <c r="A11" s="8">
        <v>6</v>
      </c>
      <c r="B11" s="8">
        <v>19</v>
      </c>
      <c r="C11" s="8">
        <v>303</v>
      </c>
      <c r="D11" s="8">
        <v>3</v>
      </c>
      <c r="E11" s="10" t="s">
        <v>20</v>
      </c>
      <c r="F11" s="8">
        <v>3</v>
      </c>
      <c r="G11" s="11">
        <v>110.55</v>
      </c>
      <c r="H11" s="12">
        <v>17.58</v>
      </c>
      <c r="I11" s="25">
        <v>92.97</v>
      </c>
      <c r="J11" s="11">
        <f t="shared" si="0"/>
        <v>5314.6515</v>
      </c>
      <c r="K11" s="11">
        <f t="shared" si="1"/>
        <v>6319.61625605034</v>
      </c>
      <c r="L11" s="11">
        <f>(5594.37*G11)-5594.37*G11*5%</f>
        <v>587534.723325</v>
      </c>
      <c r="M11" s="11"/>
      <c r="N11" s="26" t="s">
        <v>21</v>
      </c>
      <c r="O11" s="27"/>
    </row>
    <row r="12" s="1" customFormat="1" ht="17" customHeight="1" spans="1:15">
      <c r="A12" s="8">
        <v>7</v>
      </c>
      <c r="B12" s="8">
        <v>19</v>
      </c>
      <c r="C12" s="8">
        <v>401</v>
      </c>
      <c r="D12" s="8">
        <v>4</v>
      </c>
      <c r="E12" s="10" t="s">
        <v>20</v>
      </c>
      <c r="F12" s="8">
        <v>3</v>
      </c>
      <c r="G12" s="11">
        <v>121.97</v>
      </c>
      <c r="H12" s="12">
        <v>19.39</v>
      </c>
      <c r="I12" s="25">
        <v>102.58</v>
      </c>
      <c r="J12" s="11">
        <f t="shared" si="0"/>
        <v>5416.4725</v>
      </c>
      <c r="K12" s="11">
        <f t="shared" si="1"/>
        <v>6440.31147226555</v>
      </c>
      <c r="L12" s="11">
        <f t="shared" ref="L12:L17" si="2">(5701.55*G12)-5701.55*G12*5%</f>
        <v>660647.150825</v>
      </c>
      <c r="M12" s="11"/>
      <c r="N12" s="26" t="s">
        <v>21</v>
      </c>
      <c r="O12" s="27"/>
    </row>
    <row r="13" s="1" customFormat="1" ht="17" customHeight="1" spans="1:15">
      <c r="A13" s="8">
        <v>8</v>
      </c>
      <c r="B13" s="8">
        <v>19</v>
      </c>
      <c r="C13" s="8">
        <v>402</v>
      </c>
      <c r="D13" s="8">
        <v>4</v>
      </c>
      <c r="E13" s="10" t="s">
        <v>20</v>
      </c>
      <c r="F13" s="8">
        <v>3</v>
      </c>
      <c r="G13" s="11">
        <v>102.21</v>
      </c>
      <c r="H13" s="12">
        <v>16.25</v>
      </c>
      <c r="I13" s="25">
        <v>85.96</v>
      </c>
      <c r="J13" s="11">
        <f t="shared" si="0"/>
        <v>5355.378</v>
      </c>
      <c r="K13" s="11">
        <f t="shared" si="1"/>
        <v>6367.76623289902</v>
      </c>
      <c r="L13" s="11">
        <f>(5637.24*G13)-5637.24*G13*5%</f>
        <v>547373.18538</v>
      </c>
      <c r="M13" s="11"/>
      <c r="N13" s="26" t="s">
        <v>21</v>
      </c>
      <c r="O13" s="27"/>
    </row>
    <row r="14" s="1" customFormat="1" ht="17" customHeight="1" spans="1:15">
      <c r="A14" s="8">
        <v>9</v>
      </c>
      <c r="B14" s="8">
        <v>19</v>
      </c>
      <c r="C14" s="8">
        <v>403</v>
      </c>
      <c r="D14" s="8">
        <v>4</v>
      </c>
      <c r="E14" s="10" t="s">
        <v>20</v>
      </c>
      <c r="F14" s="8">
        <v>3</v>
      </c>
      <c r="G14" s="11">
        <v>110.55</v>
      </c>
      <c r="H14" s="12">
        <v>17.58</v>
      </c>
      <c r="I14" s="25">
        <v>92.97</v>
      </c>
      <c r="J14" s="11">
        <f t="shared" si="0"/>
        <v>5355.378</v>
      </c>
      <c r="K14" s="11">
        <f t="shared" si="1"/>
        <v>6368.0438625363</v>
      </c>
      <c r="L14" s="11">
        <f>(5637.24*G14)-5637.24*G14*5%</f>
        <v>592037.0379</v>
      </c>
      <c r="M14" s="11"/>
      <c r="N14" s="26" t="s">
        <v>21</v>
      </c>
      <c r="O14" s="27"/>
    </row>
    <row r="15" s="1" customFormat="1" ht="17" customHeight="1" spans="1:15">
      <c r="A15" s="8">
        <v>10</v>
      </c>
      <c r="B15" s="8">
        <v>19</v>
      </c>
      <c r="C15" s="8">
        <v>501</v>
      </c>
      <c r="D15" s="8">
        <v>5</v>
      </c>
      <c r="E15" s="10" t="s">
        <v>20</v>
      </c>
      <c r="F15" s="8">
        <v>3</v>
      </c>
      <c r="G15" s="11">
        <v>121.97</v>
      </c>
      <c r="H15" s="12">
        <v>19.39</v>
      </c>
      <c r="I15" s="25">
        <v>102.58</v>
      </c>
      <c r="J15" s="11">
        <f t="shared" si="0"/>
        <v>5457.191875</v>
      </c>
      <c r="K15" s="11">
        <f t="shared" si="1"/>
        <v>6488.72775388721</v>
      </c>
      <c r="L15" s="11">
        <f>(5744.4125*G15)-5744.4125*G15*5%</f>
        <v>665613.69299375</v>
      </c>
      <c r="M15" s="11"/>
      <c r="N15" s="26" t="s">
        <v>21</v>
      </c>
      <c r="O15" s="27"/>
    </row>
    <row r="16" s="1" customFormat="1" ht="17" customHeight="1" spans="1:15">
      <c r="A16" s="8">
        <v>11</v>
      </c>
      <c r="B16" s="8">
        <v>19</v>
      </c>
      <c r="C16" s="8">
        <v>502</v>
      </c>
      <c r="D16" s="8">
        <v>5</v>
      </c>
      <c r="E16" s="10" t="s">
        <v>20</v>
      </c>
      <c r="F16" s="8">
        <v>3</v>
      </c>
      <c r="G16" s="11">
        <v>102.21</v>
      </c>
      <c r="H16" s="12">
        <v>16.25</v>
      </c>
      <c r="I16" s="25">
        <v>85.96</v>
      </c>
      <c r="J16" s="11">
        <f t="shared" si="0"/>
        <v>5416.4725</v>
      </c>
      <c r="K16" s="11">
        <f t="shared" si="1"/>
        <v>6440.410123604</v>
      </c>
      <c r="L16" s="11">
        <f t="shared" si="2"/>
        <v>553617.654225</v>
      </c>
      <c r="M16" s="11"/>
      <c r="N16" s="26" t="s">
        <v>21</v>
      </c>
      <c r="O16" s="27"/>
    </row>
    <row r="17" s="1" customFormat="1" ht="17" customHeight="1" spans="1:15">
      <c r="A17" s="8">
        <v>12</v>
      </c>
      <c r="B17" s="8">
        <v>19</v>
      </c>
      <c r="C17" s="8">
        <v>503</v>
      </c>
      <c r="D17" s="8">
        <v>5</v>
      </c>
      <c r="E17" s="10" t="s">
        <v>20</v>
      </c>
      <c r="F17" s="8">
        <v>3</v>
      </c>
      <c r="G17" s="11">
        <v>110.55</v>
      </c>
      <c r="H17" s="12">
        <v>17.58</v>
      </c>
      <c r="I17" s="25">
        <v>92.97</v>
      </c>
      <c r="J17" s="11">
        <f t="shared" si="0"/>
        <v>5416.4725</v>
      </c>
      <c r="K17" s="11">
        <f t="shared" si="1"/>
        <v>6440.69092045821</v>
      </c>
      <c r="L17" s="11">
        <f t="shared" si="2"/>
        <v>598791.034875</v>
      </c>
      <c r="M17" s="11"/>
      <c r="N17" s="26" t="s">
        <v>21</v>
      </c>
      <c r="O17" s="27"/>
    </row>
    <row r="18" s="1" customFormat="1" ht="17" customHeight="1" spans="1:15">
      <c r="A18" s="8">
        <v>13</v>
      </c>
      <c r="B18" s="8">
        <v>19</v>
      </c>
      <c r="C18" s="8">
        <v>601</v>
      </c>
      <c r="D18" s="8">
        <v>6</v>
      </c>
      <c r="E18" s="10" t="s">
        <v>22</v>
      </c>
      <c r="F18" s="8">
        <v>3</v>
      </c>
      <c r="G18" s="11">
        <v>145.28</v>
      </c>
      <c r="H18" s="12">
        <v>23.1</v>
      </c>
      <c r="I18" s="25">
        <v>122.18</v>
      </c>
      <c r="J18" s="11">
        <f t="shared" si="0"/>
        <v>5880.7375</v>
      </c>
      <c r="K18" s="11">
        <f t="shared" si="1"/>
        <v>6992.58097888361</v>
      </c>
      <c r="L18" s="11">
        <f>(6190.25*G18)-6190.25*G18*5%</f>
        <v>854353.544</v>
      </c>
      <c r="M18" s="11"/>
      <c r="N18" s="26" t="s">
        <v>21</v>
      </c>
      <c r="O18" s="27"/>
    </row>
    <row r="19" s="1" customFormat="1" ht="17" customHeight="1" spans="1:15">
      <c r="A19" s="8">
        <v>14</v>
      </c>
      <c r="B19" s="8">
        <v>19</v>
      </c>
      <c r="C19" s="8">
        <v>602</v>
      </c>
      <c r="D19" s="8">
        <v>6</v>
      </c>
      <c r="E19" s="10" t="s">
        <v>22</v>
      </c>
      <c r="F19" s="8">
        <v>3</v>
      </c>
      <c r="G19" s="11">
        <v>144.13</v>
      </c>
      <c r="H19" s="12">
        <v>22.91</v>
      </c>
      <c r="I19" s="25">
        <v>121.22</v>
      </c>
      <c r="J19" s="11">
        <f t="shared" si="0"/>
        <v>5687.289</v>
      </c>
      <c r="K19" s="11">
        <f t="shared" si="1"/>
        <v>6762.15940909091</v>
      </c>
      <c r="L19" s="11">
        <f>(5986.62*G19)-5986.62*G19*5%</f>
        <v>819708.96357</v>
      </c>
      <c r="M19" s="11"/>
      <c r="N19" s="26" t="s">
        <v>21</v>
      </c>
      <c r="O19" s="27"/>
    </row>
    <row r="20" s="1" customFormat="1" ht="20" customHeight="1" spans="1:15">
      <c r="A20" s="8">
        <v>15</v>
      </c>
      <c r="B20" s="8">
        <v>19</v>
      </c>
      <c r="C20" s="8">
        <v>603</v>
      </c>
      <c r="D20" s="8">
        <v>6</v>
      </c>
      <c r="E20" s="10" t="s">
        <v>22</v>
      </c>
      <c r="F20" s="8">
        <v>3</v>
      </c>
      <c r="G20" s="11">
        <v>141.54</v>
      </c>
      <c r="H20" s="12">
        <v>22.5</v>
      </c>
      <c r="I20" s="25">
        <v>119.04</v>
      </c>
      <c r="J20" s="11">
        <f t="shared" si="0"/>
        <v>5842.0535</v>
      </c>
      <c r="K20" s="11">
        <f t="shared" si="1"/>
        <v>6946.27228150202</v>
      </c>
      <c r="L20" s="11">
        <f>(6149.53*G20)-6149.53*G20*5%</f>
        <v>826884.25239</v>
      </c>
      <c r="M20" s="11"/>
      <c r="N20" s="26" t="s">
        <v>21</v>
      </c>
      <c r="O20" s="27"/>
    </row>
    <row r="21" s="1" customFormat="1" ht="15" customHeight="1" spans="1:15">
      <c r="A21" s="13" t="s">
        <v>23</v>
      </c>
      <c r="B21" s="13"/>
      <c r="C21" s="13"/>
      <c r="D21" s="13"/>
      <c r="E21" s="13"/>
      <c r="F21" s="14"/>
      <c r="G21" s="15">
        <f>+H21+I21</f>
        <v>1769.87</v>
      </c>
      <c r="H21" s="15">
        <f t="shared" ref="H21:L21" si="3">SUM(H6:H20)</f>
        <v>281.39</v>
      </c>
      <c r="I21" s="15">
        <f t="shared" si="3"/>
        <v>1488.48</v>
      </c>
      <c r="J21" s="15">
        <f t="shared" si="0"/>
        <v>5468.33697514295</v>
      </c>
      <c r="K21" s="15">
        <f t="shared" si="1"/>
        <v>6502.09983486258</v>
      </c>
      <c r="L21" s="15">
        <f t="shared" si="3"/>
        <v>9678245.56219625</v>
      </c>
      <c r="M21" s="15"/>
      <c r="N21" s="28"/>
      <c r="O21" s="28"/>
    </row>
    <row r="22" s="1" customFormat="1" ht="30" customHeight="1" spans="1:15">
      <c r="A22" s="16" t="s">
        <v>24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29"/>
    </row>
    <row r="23" s="1" customFormat="1" ht="70" customHeight="1" spans="1:15">
      <c r="A23" s="18" t="s">
        <v>25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="1" customFormat="1" ht="18" customHeight="1" spans="1:15">
      <c r="A24" s="20" t="s">
        <v>26</v>
      </c>
      <c r="B24" s="20"/>
      <c r="C24" s="20"/>
      <c r="D24" s="20"/>
      <c r="E24" s="20"/>
      <c r="F24" s="20"/>
      <c r="G24" s="20"/>
      <c r="H24" s="20"/>
      <c r="I24" s="20"/>
      <c r="J24" s="20"/>
      <c r="K24" s="20" t="s">
        <v>27</v>
      </c>
      <c r="L24" s="20"/>
      <c r="M24" s="20"/>
      <c r="N24" s="21"/>
      <c r="O24" s="21"/>
    </row>
    <row r="25" s="1" customFormat="1" ht="16" customHeight="1" spans="1:15">
      <c r="A25" s="20" t="s">
        <v>28</v>
      </c>
      <c r="B25" s="20"/>
      <c r="C25" s="20"/>
      <c r="D25" s="20"/>
      <c r="E25" s="20"/>
      <c r="F25" s="21"/>
      <c r="G25" s="21"/>
      <c r="H25" s="21"/>
      <c r="I25" s="21"/>
      <c r="J25" s="21"/>
      <c r="K25" s="20" t="s">
        <v>29</v>
      </c>
      <c r="L25" s="20"/>
      <c r="M25" s="20"/>
      <c r="N25" s="21"/>
      <c r="O25" s="21"/>
    </row>
    <row r="26" s="1" customFormat="1" ht="18" customHeight="1" spans="1:5">
      <c r="A26" s="20" t="s">
        <v>30</v>
      </c>
      <c r="B26" s="20"/>
      <c r="C26" s="20"/>
      <c r="D26" s="20"/>
      <c r="E26" s="20"/>
    </row>
    <row r="27" s="1" customFormat="1" ht="24.95" customHeight="1"/>
    <row r="28" s="1" customFormat="1" ht="24.95" customHeight="1"/>
    <row r="29" s="1" customFormat="1" ht="24.95" customHeight="1"/>
    <row r="30" s="1" customFormat="1" ht="24.95" customHeight="1"/>
    <row r="31" s="1" customFormat="1" ht="24.95" customHeight="1"/>
    <row r="32" s="1" customFormat="1" ht="24.95" customHeight="1"/>
    <row r="33" s="1" customFormat="1" ht="24.95" customHeight="1"/>
    <row r="34" s="1" customFormat="1" ht="24.95" customHeight="1"/>
    <row r="35" s="1" customFormat="1" ht="31" customHeight="1"/>
    <row r="36" ht="42" customHeight="1"/>
    <row r="37" ht="52" customHeight="1"/>
    <row r="38" ht="27" customHeight="1"/>
    <row r="39" ht="26" customHeight="1"/>
  </sheetData>
  <mergeCells count="27">
    <mergeCell ref="A1:B1"/>
    <mergeCell ref="A2:O2"/>
    <mergeCell ref="A3:G3"/>
    <mergeCell ref="I3:L3"/>
    <mergeCell ref="A21:F21"/>
    <mergeCell ref="A22:O22"/>
    <mergeCell ref="A23:O23"/>
    <mergeCell ref="A24:E24"/>
    <mergeCell ref="K24:L24"/>
    <mergeCell ref="A25:E25"/>
    <mergeCell ref="K25:L25"/>
    <mergeCell ref="A26:E26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47" right="0.31" top="0.47" bottom="0.47" header="0.2" footer="0.2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2025.4.24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Trista</cp:lastModifiedBy>
  <dcterms:created xsi:type="dcterms:W3CDTF">2025-04-23T08:42:31Z</dcterms:created>
  <dcterms:modified xsi:type="dcterms:W3CDTF">2025-04-23T08:43:57Z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B76E4D851F1346E28DC8FFB954B5C6F1_11</vt:lpwstr>
  </property>
  <property fmtid="{D5CDD505-2E9C-101B-9397-08002B2CF9AE}" pid="3" name="KSOProductBuildVer">
    <vt:lpwstr>2052-12.1.0.20784</vt:lpwstr>
  </property>
</Properties>
</file>