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<sst xmlns="http://schemas.openxmlformats.org/spreadsheetml/2006/main" count="45" uniqueCount="37">
  <si>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</si>
  <si>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</si>
  <si>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</si>
  <si>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</si>
  <si>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清远保利麓湖花园42栋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</si>
  <si>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</si>
  <si>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</si>
  <si>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</si>
  <si>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</si>
  <si>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</si>
  <si>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</si>
  <si>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</si>
  <si>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</si>
  <si>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</si>
  <si>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</si>
  <si>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</si>
  <si>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</si>
  <si>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</si>
  <si>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</si>
  <si>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</si>
  <si>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42栋</t>
  </si>
  <si>
    <t>42栋101</t>
  </si>
  <si>
    <t>1F</t>
  </si>
  <si>
    <t>2房3厅2卫</t>
  </si>
  <si>
    <t>未售</t>
  </si>
  <si>
    <t>含精装修1500元/㎡（建筑面积）</t>
  </si>
  <si>
    <t>42栋306</t>
  </si>
  <si>
    <t>3F</t>
  </si>
  <si>
    <t>2房2厅2卫</t>
  </si>
  <si>
    <t>本楼栋总面积/均价</t>
  </si>
  <si>
    <t>-</t>
  </si>
  <si>
    <r>
      <t>本栋销售住宅共 2 套，销售住宅总建筑面积：256.91</t>
    </r>
    <r>
      <rPr>
        <sz val="11"/>
        <rFont val="宋体"/>
        <charset val="134"/>
      </rPr>
      <t xml:space="preserve"> </t>
    </r>
    <r>
      <rPr>
        <sz val="11"/>
        <color theme="1"/>
        <rFont val="宋体"/>
        <charset val="134"/>
      </rPr>
      <t>㎡，套内面积：220.06㎡，分摊面积：36.85 ㎡，销售均价：17743.06元/㎡（建筑面积）、20714.21元/㎡（套内建筑面积）。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</si>
  <si>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</si>
  <si>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</si>
  <si>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</si>
  <si>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本表一式两份</t>
  </si>
  <si>
    <t>单价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</si>
</sst>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</numFmts>
  <fonts count="32">
    <font>
      <sz val="11"/>
      <color theme="1"/>
      <name val="DengXian"/>
      <charset val="134"/>
      <scheme val="minor"/>
    </font>
    <font>
      <sz val="11"/>
      <name val="DengXian"/>
      <charset val="134"/>
      <scheme val="minor"/>
    </font>
    <font>
      <sz val="11"/>
      <color theme="1"/>
      <name val="宋体"/>
      <charset val="134"/>
    </font>
    <font>
      <sz val="9"/>
      <color theme="1"/>
      <name val="DengXian"/>
      <charset val="134"/>
      <scheme val="minor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微软雅黑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78" fontId="0" fillId="0" borderId="0" xfId="0" applyNumberFormat="1" applyAlignment="1">
      <alignment horizontal="center" vertical="center"/>
    </xf>
    <xf numFmtId="178" fontId="6" fillId="0" borderId="0" xfId="0" applyNumberFormat="1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7" fontId="0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178" fontId="6" fillId="0" borderId="0" xfId="0" applyNumberFormat="1" applyFont="1" applyAlignment="1">
      <alignment horizontal="left" vertical="center" wrapText="1"/>
    </xf>
    <xf numFmtId="177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left" vertical="center"/>
    </xf>
    <xf numFmtId="10" fontId="0" fillId="0" borderId="0" xfId="3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../customXml/item1.xml" Type="http://schemas.openxmlformats.org/officeDocument/2006/relationships/customXml"/><Relationship Id="rId4" Target="theme/theme1.xml" Type="http://schemas.openxmlformats.org/officeDocument/2006/relationships/theme"/><Relationship Id="rId5" Target="sharedStrings.xml" Type="http://schemas.openxmlformats.org/officeDocument/2006/relationships/sharedStrings"/><Relationship Id="rId6" Target="styles.xml" Type="http://schemas.openxmlformats.org/officeDocument/2006/relationships/styles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worksheets/_rels/sheet2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tabSelected="1" workbookViewId="0">
      <selection activeCell="L6" sqref="L6:L7"/>
    </sheetView>
  </sheetViews>
  <sheetFormatPr defaultColWidth="8.83333333333333" defaultRowHeight="14.25"/>
  <cols>
    <col min="1" max="1" style="8" width="8.83333333333333" collapsed="false"/>
    <col min="2" max="2" customWidth="true" style="8" width="11.8333333333333" collapsed="false"/>
    <col min="3" max="4" style="8" width="8.83333333333333" collapsed="false"/>
    <col min="5" max="5" customWidth="true" style="8" width="10.3333333333333" collapsed="false"/>
    <col min="6" max="6" style="8" width="8.83333333333333" collapsed="false"/>
    <col min="7" max="7" customWidth="true" style="8" width="14.5833333333333" collapsed="false"/>
    <col min="8" max="8" customWidth="true" style="8" width="24.5833333333333" collapsed="false"/>
    <col min="9" max="9" customWidth="true" style="8" width="18.5833333333333" collapsed="false"/>
    <col min="10" max="10" customWidth="true" style="8" width="12.8333333333333" collapsed="false"/>
    <col min="11" max="11" customWidth="true" style="8" width="17.5" collapsed="false"/>
    <col min="12" max="12" customWidth="true" style="8" width="10.8333333333333" collapsed="false"/>
    <col min="13" max="13" customWidth="true" style="8" width="10.0" collapsed="false"/>
    <col min="14" max="14" customWidth="true" style="8" width="8.5" collapsed="false"/>
    <col min="15" max="15" customWidth="true" style="8" width="34.5833333333333" collapsed="false"/>
    <col min="16" max="16" style="9" width="12.125" collapsed="false"/>
    <col min="17" max="17" style="9" width="8.875" collapsed="false"/>
    <col min="18" max="18" style="10" width="8.83333333333333" collapsed="false"/>
    <col min="19" max="16384" style="8" width="8.83333333333333" collapsed="false"/>
  </cols>
  <sheetData>
    <row r="1" ht="20.25" spans="1:10">
      <c r="A1" s="11" t="s">
        <v>0</v>
      </c>
      <c r="B1" s="11"/>
      <c r="J1" s="24"/>
    </row>
    <row r="2" ht="25.5" spans="1: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>
      <c r="A3" s="13" t="s">
        <v>2</v>
      </c>
      <c r="B3" s="13"/>
      <c r="C3" s="13"/>
      <c r="D3" s="13"/>
      <c r="E3" s="13"/>
      <c r="F3" s="13"/>
      <c r="G3" s="13"/>
      <c r="H3" s="13"/>
      <c r="I3" s="13" t="s">
        <v>3</v>
      </c>
      <c r="J3" s="25" t="s">
        <v>4</v>
      </c>
      <c r="K3" s="25"/>
      <c r="L3" s="26"/>
      <c r="M3" s="26"/>
      <c r="N3" s="26"/>
      <c r="O3" s="26"/>
    </row>
    <row r="4" s="4" customFormat="1" spans="1:18">
      <c r="A4" s="14" t="s">
        <v>5</v>
      </c>
      <c r="B4" s="15" t="s">
        <v>6</v>
      </c>
      <c r="C4" s="15" t="s">
        <v>7</v>
      </c>
      <c r="D4" s="15" t="s">
        <v>8</v>
      </c>
      <c r="E4" s="15" t="s">
        <v>9</v>
      </c>
      <c r="F4" s="15" t="s">
        <v>10</v>
      </c>
      <c r="G4" s="15" t="s">
        <v>11</v>
      </c>
      <c r="H4" s="15" t="s">
        <v>12</v>
      </c>
      <c r="I4" s="27" t="s">
        <v>13</v>
      </c>
      <c r="J4" s="28" t="s">
        <v>14</v>
      </c>
      <c r="K4" s="15" t="s">
        <v>15</v>
      </c>
      <c r="L4" s="27" t="s">
        <v>16</v>
      </c>
      <c r="M4" s="27" t="s">
        <v>17</v>
      </c>
      <c r="N4" s="15" t="s">
        <v>18</v>
      </c>
      <c r="O4" s="14" t="s">
        <v>19</v>
      </c>
      <c r="P4" s="29"/>
      <c r="Q4" s="29"/>
      <c r="R4" s="10"/>
    </row>
    <row r="5" s="4" customFormat="1" ht="15" customHeight="1" spans="1:18">
      <c r="A5" s="14"/>
      <c r="B5" s="15"/>
      <c r="C5" s="15"/>
      <c r="D5" s="15"/>
      <c r="E5" s="15"/>
      <c r="F5" s="15"/>
      <c r="G5" s="15"/>
      <c r="H5" s="15"/>
      <c r="I5" s="30"/>
      <c r="J5" s="28"/>
      <c r="K5" s="15"/>
      <c r="L5" s="30"/>
      <c r="M5" s="30"/>
      <c r="N5" s="15"/>
      <c r="O5" s="14"/>
      <c r="P5" s="29"/>
      <c r="Q5" s="29"/>
      <c r="R5" s="10"/>
    </row>
    <row r="6" s="5" customFormat="1" ht="20.15" customHeight="1" spans="1:18">
      <c r="A6" s="16">
        <v>1</v>
      </c>
      <c r="B6" s="16" t="s">
        <v>20</v>
      </c>
      <c r="C6" s="16" t="s">
        <v>21</v>
      </c>
      <c r="D6" s="16" t="s">
        <v>22</v>
      </c>
      <c r="E6" s="16" t="s">
        <v>23</v>
      </c>
      <c r="F6" s="17">
        <v>3.3</v>
      </c>
      <c r="G6" s="18">
        <v>126.25</v>
      </c>
      <c r="H6" s="17">
        <f>G6-I6</f>
        <v>6</v>
      </c>
      <c r="I6" s="18">
        <v>120.25</v>
      </c>
      <c r="J6" s="17">
        <f>L6/G6</f>
        <v>20906.7801980198</v>
      </c>
      <c r="K6" s="17">
        <f>L6/I6</f>
        <v>21949.9459459459</v>
      </c>
      <c r="L6" s="31">
        <v>2639481</v>
      </c>
      <c r="M6" s="32"/>
      <c r="N6" s="33" t="s">
        <v>24</v>
      </c>
      <c r="O6" s="34" t="s">
        <v>25</v>
      </c>
      <c r="P6" s="34"/>
      <c r="Q6" s="46"/>
      <c r="R6" s="47"/>
    </row>
    <row r="7" s="4" customFormat="1" ht="20.15" customHeight="1" spans="1:18">
      <c r="A7" s="3">
        <v>2</v>
      </c>
      <c r="B7" s="3" t="s">
        <v>20</v>
      </c>
      <c r="C7" s="3" t="s">
        <v>26</v>
      </c>
      <c r="D7" s="3" t="s">
        <v>27</v>
      </c>
      <c r="E7" s="3" t="s">
        <v>28</v>
      </c>
      <c r="F7" s="1">
        <v>3.3</v>
      </c>
      <c r="G7" s="18">
        <v>130.66</v>
      </c>
      <c r="H7" s="1">
        <f>G7-I7</f>
        <v>30.85</v>
      </c>
      <c r="I7" s="18">
        <v>99.81</v>
      </c>
      <c r="J7" s="1">
        <f>L7/G7</f>
        <v>14686.116638604</v>
      </c>
      <c r="K7" s="1">
        <f>L7/I7</f>
        <v>19225.4082757239</v>
      </c>
      <c r="L7" s="31">
        <v>1918888</v>
      </c>
      <c r="M7" s="35"/>
      <c r="N7" s="33" t="s">
        <v>24</v>
      </c>
      <c r="O7" s="36" t="s">
        <v>25</v>
      </c>
      <c r="P7" s="29"/>
      <c r="Q7" s="29"/>
      <c r="R7" s="10"/>
    </row>
    <row r="8" s="6" customFormat="1" ht="42.75" spans="1:18">
      <c r="A8" s="3" t="s">
        <v>29</v>
      </c>
      <c r="B8" s="3" t="s">
        <v>30</v>
      </c>
      <c r="C8" s="3" t="s">
        <v>30</v>
      </c>
      <c r="D8" s="3" t="s">
        <v>30</v>
      </c>
      <c r="E8" s="3" t="s">
        <v>30</v>
      </c>
      <c r="F8" s="3" t="s">
        <v>30</v>
      </c>
      <c r="G8" s="1">
        <f>SUM(G6:G7)</f>
        <v>256.91</v>
      </c>
      <c r="H8" s="3">
        <f>SUM(H6:H7)</f>
        <v>36.85</v>
      </c>
      <c r="I8" s="1">
        <f>SUM(I6:I7)</f>
        <v>220.06</v>
      </c>
      <c r="J8" s="1">
        <f>L8/G8</f>
        <v>17743.0578801915</v>
      </c>
      <c r="K8" s="1">
        <f>L8/I8</f>
        <v>20714.2097609743</v>
      </c>
      <c r="L8" s="3">
        <f>SUM(L6:L7)</f>
        <v>4558369</v>
      </c>
      <c r="M8" s="37"/>
      <c r="N8" s="33" t="s">
        <v>24</v>
      </c>
      <c r="O8" s="38"/>
      <c r="P8" s="39"/>
      <c r="Q8" s="39"/>
      <c r="R8" s="48"/>
    </row>
    <row r="9" s="6" customFormat="1" ht="28.5" customHeight="1" spans="1:18">
      <c r="A9" s="19" t="s">
        <v>31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40"/>
      <c r="P9" s="39"/>
      <c r="Q9" s="39"/>
      <c r="R9" s="48"/>
    </row>
    <row r="10" ht="45" customHeight="1" spans="1:15">
      <c r="A10" s="21" t="s">
        <v>32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="7" customFormat="1" spans="1:18">
      <c r="A11" s="23" t="s">
        <v>33</v>
      </c>
      <c r="B11" s="23"/>
      <c r="C11" s="23"/>
      <c r="D11" s="23"/>
      <c r="E11" s="23"/>
      <c r="F11" s="23"/>
      <c r="G11" s="23"/>
      <c r="H11" s="23"/>
      <c r="I11" s="23"/>
      <c r="J11" s="41"/>
      <c r="K11" s="23"/>
      <c r="L11" s="23"/>
      <c r="M11" s="23"/>
      <c r="N11" s="23"/>
      <c r="O11" s="23"/>
      <c r="P11" s="42"/>
      <c r="Q11" s="42"/>
      <c r="R11" s="49"/>
    </row>
    <row r="12" s="7" customFormat="1" spans="1:18">
      <c r="A12" s="23" t="s">
        <v>34</v>
      </c>
      <c r="B12" s="23"/>
      <c r="C12" s="23"/>
      <c r="D12" s="23"/>
      <c r="E12" s="23"/>
      <c r="F12" s="23"/>
      <c r="G12" s="23"/>
      <c r="H12" s="23"/>
      <c r="I12" s="23"/>
      <c r="K12" s="23"/>
      <c r="L12" s="23"/>
      <c r="M12" s="23"/>
      <c r="N12" s="23"/>
      <c r="O12" s="23"/>
      <c r="P12" s="42"/>
      <c r="Q12" s="42"/>
      <c r="R12" s="49"/>
    </row>
    <row r="13" s="7" customFormat="1" spans="1:18">
      <c r="A13" s="23" t="s">
        <v>35</v>
      </c>
      <c r="B13" s="23"/>
      <c r="C13" s="23"/>
      <c r="D13" s="23"/>
      <c r="E13" s="23"/>
      <c r="J13" s="43"/>
      <c r="P13" s="42"/>
      <c r="Q13" s="42"/>
      <c r="R13" s="49"/>
    </row>
    <row r="14" spans="9:11">
      <c r="I14" s="44"/>
      <c r="J14" s="45"/>
      <c r="K14" s="44"/>
    </row>
  </sheetData>
  <protectedRanges>
    <protectedRange sqref="I6:J7" name="区域1_6_1_1"/>
  </protectedRanges>
  <mergeCells count="26">
    <mergeCell ref="A1:B1"/>
    <mergeCell ref="A2:O2"/>
    <mergeCell ref="A3:F3"/>
    <mergeCell ref="J3:K3"/>
    <mergeCell ref="A9:O9"/>
    <mergeCell ref="A10:O10"/>
    <mergeCell ref="A11:E11"/>
    <mergeCell ref="K11:L11"/>
    <mergeCell ref="A12:E12"/>
    <mergeCell ref="K12:L12"/>
    <mergeCell ref="A13: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57" fitToHeight="0" orientation="landscape" verticalDpi="300"/>
  <headerFooter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K21"/>
  <sheetViews>
    <sheetView workbookViewId="0">
      <selection activeCell="H21" sqref="H21"/>
    </sheetView>
  </sheetViews>
  <sheetFormatPr defaultColWidth="8.83333333333333" defaultRowHeight="14.25"/>
  <cols>
    <col min="10" max="10" customWidth="true" width="10.1666666666667" collapsed="false"/>
  </cols>
  <sheetData>
    <row r="2" spans="10:10">
      <c r="J2">
        <f>0.98*0.98*0.99</f>
        <v>0.950796</v>
      </c>
    </row>
    <row r="4" spans="11:11">
      <c r="K4" t="s">
        <v>36</v>
      </c>
    </row>
    <row r="5" spans="8:11">
      <c r="H5" s="1">
        <v>126.08</v>
      </c>
      <c r="I5" s="3">
        <v>2782367</v>
      </c>
      <c r="J5">
        <f>I5*J2</f>
        <v>2645463.414132</v>
      </c>
      <c r="K5">
        <f>J5/H5</f>
        <v>20982.4192110723</v>
      </c>
    </row>
    <row r="6" spans="6:11">
      <c r="F6">
        <v>21063.6689798114</v>
      </c>
      <c r="H6" s="1">
        <v>120.81</v>
      </c>
      <c r="I6" s="3">
        <v>2646022</v>
      </c>
      <c r="J6">
        <f>I6*J2</f>
        <v>2515827.133512</v>
      </c>
      <c r="K6">
        <f t="shared" ref="K6:K16" si="0">J6/H6</f>
        <v>20824.6596598957</v>
      </c>
    </row>
    <row r="7" spans="8:11">
      <c r="H7" s="1">
        <v>120.81</v>
      </c>
      <c r="I7" s="3">
        <v>2592567</v>
      </c>
      <c r="J7">
        <f>I7*J2</f>
        <v>2465002.333332</v>
      </c>
      <c r="K7">
        <f t="shared" si="0"/>
        <v>20403.9593852496</v>
      </c>
    </row>
    <row r="8" spans="8:11">
      <c r="H8" s="1">
        <v>120.81</v>
      </c>
      <c r="I8" s="3">
        <v>2592567</v>
      </c>
      <c r="J8">
        <f>I8*J2</f>
        <v>2465002.333332</v>
      </c>
      <c r="K8">
        <f t="shared" si="0"/>
        <v>20403.9593852496</v>
      </c>
    </row>
    <row r="9" spans="8:11">
      <c r="H9" s="1">
        <v>120.81</v>
      </c>
      <c r="I9" s="3">
        <v>2646022</v>
      </c>
      <c r="J9">
        <f>I9*J2</f>
        <v>2515827.133512</v>
      </c>
      <c r="K9">
        <f t="shared" si="0"/>
        <v>20824.6596598957</v>
      </c>
    </row>
    <row r="10" spans="8:11">
      <c r="H10" s="1">
        <v>126.08</v>
      </c>
      <c r="I10" s="3">
        <v>2782367</v>
      </c>
      <c r="J10">
        <f>I10*J2</f>
        <v>2645463.414132</v>
      </c>
      <c r="K10">
        <f t="shared" si="0"/>
        <v>20982.4192110723</v>
      </c>
    </row>
    <row r="11" spans="8:11">
      <c r="H11" s="1">
        <v>134.3</v>
      </c>
      <c r="I11" s="3">
        <v>2778069</v>
      </c>
      <c r="J11">
        <f>I11*J2</f>
        <v>2641376.892924</v>
      </c>
      <c r="K11">
        <f t="shared" si="0"/>
        <v>19667.7356137304</v>
      </c>
    </row>
    <row r="12" spans="8:11">
      <c r="H12" s="1">
        <v>130.6</v>
      </c>
      <c r="I12" s="3">
        <v>2640856</v>
      </c>
      <c r="J12">
        <f>I12*J2</f>
        <v>2510915.321376</v>
      </c>
      <c r="K12">
        <f t="shared" si="0"/>
        <v>19225.997866585</v>
      </c>
    </row>
    <row r="13" spans="8:11">
      <c r="H13" s="1">
        <v>128.94</v>
      </c>
      <c r="I13" s="3">
        <v>2567353</v>
      </c>
      <c r="J13">
        <f>I13*J2</f>
        <v>2441028.962988</v>
      </c>
      <c r="K13">
        <f t="shared" si="0"/>
        <v>18931.5104931596</v>
      </c>
    </row>
    <row r="14" spans="8:11">
      <c r="H14" s="1">
        <v>130.48</v>
      </c>
      <c r="I14" s="3">
        <v>2598016</v>
      </c>
      <c r="J14">
        <f>I14*J2</f>
        <v>2470183.220736</v>
      </c>
      <c r="K14">
        <f t="shared" si="0"/>
        <v>18931.5084360515</v>
      </c>
    </row>
    <row r="15" spans="8:11">
      <c r="H15" s="1">
        <v>130.6</v>
      </c>
      <c r="I15" s="3">
        <v>2640856</v>
      </c>
      <c r="J15">
        <f>I15*J2</f>
        <v>2510915.321376</v>
      </c>
      <c r="K15">
        <f t="shared" si="0"/>
        <v>19225.997866585</v>
      </c>
    </row>
    <row r="16" spans="8:11">
      <c r="H16" s="1">
        <v>134.3</v>
      </c>
      <c r="I16" s="3">
        <v>2778069</v>
      </c>
      <c r="J16">
        <f>I16*J2</f>
        <v>2641376.892924</v>
      </c>
      <c r="K16">
        <f t="shared" si="0"/>
        <v>19667.7356137304</v>
      </c>
    </row>
    <row r="17" spans="8:10">
      <c r="H17" s="2">
        <f>SUM(H5:H16)</f>
        <v>1524.62</v>
      </c>
      <c r="J17">
        <f>SUM(J5:J16)</f>
        <v>30468382.374276</v>
      </c>
    </row>
    <row r="21" spans="8:8">
      <c r="H21">
        <f>J17/H17</f>
        <v>19984.2468118456</v>
      </c>
    </row>
  </sheetData>
  <pageMargins left="0.699305555555556" right="0.699305555555556" top="0.75" bottom="0.75" header="0.3" footer="0.3"/>
  <pageSetup paperSize="9" orientation="portrait" horizontalDpi="200" verticalDpi="300"/>
  <headerFooter/>
  <picture r:id="rId1"/>
</worksheet>
</file>

<file path=customXml/_rels/item1.xml.rels><?xml version="1.0" encoding="UTF-8" standalone="yes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2006-09-13T11:21:00Z</dcterms:created>
  <dc:creator>POLY</dc:creator>
  <cp:lastModifiedBy>Poly</cp:lastModifiedBy>
  <dcterms:modified xsi:type="dcterms:W3CDTF">2024-11-29T02:14:36Z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623BF78AB87C4130883F9DAA157495BD_13</vt:lpwstr>
  </property>
</Properties>
</file>